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int\Desktop\Met Technical\2019 Rudy Sablo Memorial WLDC Inaugrial\"/>
    </mc:Choice>
  </mc:AlternateContent>
  <xr:revisionPtr revIDLastSave="0" documentId="8_{A878AEF5-98F3-409C-A41F-21083F86E41E}" xr6:coauthVersionLast="41" xr6:coauthVersionMax="41" xr10:uidLastSave="{00000000-0000-0000-0000-000000000000}"/>
  <bookViews>
    <workbookView xWindow="-108" yWindow="-108" windowWidth="23256" windowHeight="12576" xr2:uid="{93B27539-654C-4D01-9C90-01AE7716F1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2" i="1" l="1"/>
  <c r="U42" i="1" s="1"/>
  <c r="V42" i="1"/>
  <c r="R42" i="1"/>
  <c r="W41" i="1"/>
  <c r="R41" i="1"/>
  <c r="U41" i="1" s="1"/>
  <c r="W40" i="1"/>
  <c r="V40" i="1"/>
  <c r="U40" i="1"/>
  <c r="R40" i="1"/>
  <c r="R39" i="1"/>
  <c r="U39" i="1" s="1"/>
  <c r="W38" i="1"/>
  <c r="U38" i="1"/>
  <c r="R38" i="1"/>
  <c r="W37" i="1"/>
  <c r="U37" i="1"/>
  <c r="R37" i="1"/>
  <c r="W36" i="1"/>
  <c r="V36" i="1"/>
  <c r="R36" i="1"/>
  <c r="U36" i="1" s="1"/>
  <c r="W35" i="1"/>
  <c r="V35" i="1"/>
  <c r="U35" i="1"/>
  <c r="R35" i="1"/>
  <c r="W34" i="1"/>
  <c r="U34" i="1"/>
  <c r="R34" i="1"/>
  <c r="W33" i="1"/>
  <c r="R33" i="1"/>
  <c r="U33" i="1" s="1"/>
  <c r="W32" i="1"/>
  <c r="V32" i="1"/>
  <c r="R32" i="1"/>
  <c r="U32" i="1" s="1"/>
  <c r="W31" i="1"/>
  <c r="U31" i="1"/>
  <c r="R31" i="1"/>
  <c r="W30" i="1"/>
  <c r="V30" i="1"/>
  <c r="U30" i="1"/>
  <c r="R30" i="1"/>
  <c r="W29" i="1"/>
  <c r="R29" i="1"/>
  <c r="U29" i="1" s="1"/>
  <c r="W28" i="1"/>
  <c r="R28" i="1"/>
  <c r="U28" i="1" s="1"/>
  <c r="W27" i="1"/>
  <c r="R27" i="1"/>
  <c r="U27" i="1" s="1"/>
  <c r="W26" i="1"/>
  <c r="U26" i="1"/>
  <c r="R26" i="1"/>
  <c r="W25" i="1"/>
  <c r="V25" i="1"/>
  <c r="U25" i="1"/>
  <c r="R25" i="1"/>
  <c r="W24" i="1"/>
  <c r="R24" i="1"/>
  <c r="U24" i="1" s="1"/>
  <c r="W23" i="1"/>
  <c r="R23" i="1"/>
  <c r="U23" i="1" s="1"/>
  <c r="W22" i="1"/>
  <c r="U22" i="1" s="1"/>
  <c r="V22" i="1"/>
  <c r="R22" i="1"/>
  <c r="W21" i="1"/>
  <c r="R21" i="1"/>
  <c r="U21" i="1" s="1"/>
  <c r="W20" i="1"/>
  <c r="U20" i="1"/>
  <c r="R20" i="1"/>
  <c r="W19" i="1"/>
  <c r="R19" i="1"/>
  <c r="U19" i="1" s="1"/>
  <c r="W18" i="1"/>
  <c r="R18" i="1"/>
  <c r="U18" i="1" s="1"/>
  <c r="W17" i="1"/>
  <c r="U17" i="1" s="1"/>
  <c r="V17" i="1"/>
  <c r="R17" i="1"/>
</calcChain>
</file>

<file path=xl/sharedStrings.xml><?xml version="1.0" encoding="utf-8"?>
<sst xmlns="http://schemas.openxmlformats.org/spreadsheetml/2006/main" count="189" uniqueCount="132">
  <si>
    <t>1 Olympic Plaza</t>
  </si>
  <si>
    <t>Colorado Springs, CO  80909</t>
  </si>
  <si>
    <t>(719) 866-4508</t>
  </si>
  <si>
    <t>Fax (719) 866-4741</t>
  </si>
  <si>
    <t>http://weightlifting.teamusa.org</t>
  </si>
  <si>
    <t>e-mail: usaw@usaweightlifting.org</t>
  </si>
  <si>
    <t>®</t>
  </si>
  <si>
    <t>SCORESHEET</t>
  </si>
  <si>
    <t>Put a - sign in front of the weight tried on any missed lift</t>
  </si>
  <si>
    <t>Competition:</t>
  </si>
  <si>
    <t>Rudy Sablo Memorial and WLDC Inaugural</t>
  </si>
  <si>
    <t>Location:</t>
  </si>
  <si>
    <t>Albertson, NY</t>
  </si>
  <si>
    <t>Date:</t>
  </si>
  <si>
    <t>Group:</t>
  </si>
  <si>
    <t>Sanction #:</t>
  </si>
  <si>
    <t>06-19-224045</t>
  </si>
  <si>
    <t>Start</t>
  </si>
  <si>
    <t>Gndr</t>
  </si>
  <si>
    <t>Member</t>
  </si>
  <si>
    <t>Wt</t>
  </si>
  <si>
    <t>Name</t>
  </si>
  <si>
    <t>Year of</t>
  </si>
  <si>
    <t>Body</t>
  </si>
  <si>
    <t>Snatch</t>
  </si>
  <si>
    <t>Best</t>
  </si>
  <si>
    <t>Clean &amp; Jerk</t>
  </si>
  <si>
    <t>Age Adj.</t>
  </si>
  <si>
    <t>Sinclair</t>
  </si>
  <si>
    <t>No.</t>
  </si>
  <si>
    <t>(M/F)</t>
  </si>
  <si>
    <t>ID</t>
  </si>
  <si>
    <t>Div</t>
  </si>
  <si>
    <t>Class</t>
  </si>
  <si>
    <t>(Please print legibly)</t>
  </si>
  <si>
    <t>Birth</t>
  </si>
  <si>
    <t>Team</t>
  </si>
  <si>
    <t>Sna</t>
  </si>
  <si>
    <t>C&amp;J</t>
  </si>
  <si>
    <t>Total</t>
  </si>
  <si>
    <t>Place</t>
  </si>
  <si>
    <t>Points</t>
  </si>
  <si>
    <t>Sinclair Total</t>
  </si>
  <si>
    <t>Coefficient</t>
  </si>
  <si>
    <t>MEN</t>
  </si>
  <si>
    <t>M</t>
  </si>
  <si>
    <t>Ibanez, Brayan</t>
  </si>
  <si>
    <t>WGC</t>
  </si>
  <si>
    <t>x69</t>
  </si>
  <si>
    <t>Millin,Sasha</t>
  </si>
  <si>
    <t>WCG</t>
  </si>
  <si>
    <t>x23</t>
  </si>
  <si>
    <t>Samt, Sabahat</t>
  </si>
  <si>
    <t>LIW</t>
  </si>
  <si>
    <t>Gornez, Sam</t>
  </si>
  <si>
    <t>WI</t>
  </si>
  <si>
    <t>x77</t>
  </si>
  <si>
    <t>x92</t>
  </si>
  <si>
    <t>x96</t>
  </si>
  <si>
    <t>Macias, Drew</t>
  </si>
  <si>
    <t>LPA</t>
  </si>
  <si>
    <t>x42</t>
  </si>
  <si>
    <t>x49</t>
  </si>
  <si>
    <t>Guvenlir, Emre</t>
  </si>
  <si>
    <t>Titan</t>
  </si>
  <si>
    <t>x55</t>
  </si>
  <si>
    <t>x65</t>
  </si>
  <si>
    <t>Bottiglieri, John</t>
  </si>
  <si>
    <t>x70</t>
  </si>
  <si>
    <t>x88</t>
  </si>
  <si>
    <t>Corsitto, James</t>
  </si>
  <si>
    <t>x128</t>
  </si>
  <si>
    <t>x153</t>
  </si>
  <si>
    <t>x158</t>
  </si>
  <si>
    <t>Liu, Kevin</t>
  </si>
  <si>
    <t>x103</t>
  </si>
  <si>
    <t>Hong, Eugene</t>
  </si>
  <si>
    <t>Mintz, Larry</t>
  </si>
  <si>
    <t>x95</t>
  </si>
  <si>
    <t>x116</t>
  </si>
  <si>
    <t>Millin, Marco</t>
  </si>
  <si>
    <t>x75</t>
  </si>
  <si>
    <t>Petault, Quentin</t>
  </si>
  <si>
    <t>x124</t>
  </si>
  <si>
    <t>x154</t>
  </si>
  <si>
    <t>Bakatsias, George</t>
  </si>
  <si>
    <t>x108</t>
  </si>
  <si>
    <t>Li,Leon</t>
  </si>
  <si>
    <t>x83</t>
  </si>
  <si>
    <t>x87</t>
  </si>
  <si>
    <t>Blanchet Jean-Christophe</t>
  </si>
  <si>
    <t>x133</t>
  </si>
  <si>
    <t>x160</t>
  </si>
  <si>
    <t>Cabal,Henry</t>
  </si>
  <si>
    <t>x93</t>
  </si>
  <si>
    <t>x112</t>
  </si>
  <si>
    <t>Smith, Andrew</t>
  </si>
  <si>
    <t>x90</t>
  </si>
  <si>
    <t>x130</t>
  </si>
  <si>
    <t>Lieu, Justin</t>
  </si>
  <si>
    <t>Extra</t>
  </si>
  <si>
    <t>Dhillion, Robin</t>
  </si>
  <si>
    <t>109+</t>
  </si>
  <si>
    <t>Macias, Jack</t>
  </si>
  <si>
    <t>x66</t>
  </si>
  <si>
    <t>W</t>
  </si>
  <si>
    <t>Ibanez, Emily</t>
  </si>
  <si>
    <t>Andras, Maria</t>
  </si>
  <si>
    <t>x57</t>
  </si>
  <si>
    <t>x</t>
  </si>
  <si>
    <t>Kajihara, Lyn</t>
  </si>
  <si>
    <t>x41</t>
  </si>
  <si>
    <t>x52</t>
  </si>
  <si>
    <t>Tyler, Ainsley</t>
  </si>
  <si>
    <t>x47</t>
  </si>
  <si>
    <t>Ma, Sosara</t>
  </si>
  <si>
    <t>x68</t>
  </si>
  <si>
    <t>x76</t>
  </si>
  <si>
    <t>x91</t>
  </si>
  <si>
    <t>REFEREES and</t>
  </si>
  <si>
    <t>Sosara Ma 1021041</t>
  </si>
  <si>
    <t xml:space="preserve">MEET DIRECTOR </t>
  </si>
  <si>
    <t>Arthur Drechsler</t>
  </si>
  <si>
    <t>other Officials</t>
  </si>
  <si>
    <t>Mohammed Omar 1014015</t>
  </si>
  <si>
    <t>Dena Smith 119678</t>
  </si>
  <si>
    <t>DATE</t>
  </si>
  <si>
    <t>JoAnne Drechsler 100428</t>
  </si>
  <si>
    <t>Frank Murray 150442</t>
  </si>
  <si>
    <t>Frank Mintz 116965</t>
  </si>
  <si>
    <t>Arthur Drechsler 342</t>
  </si>
  <si>
    <t>Leon Li.Adam Bakatsias and Artie Drechsler - announcers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</si>
</sst>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00000"/>
    <numFmt numFmtId="166" formatCode="0.000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18"/>
      <name val="Arial"/>
      <family val="2"/>
    </font>
    <font>
      <sz val="8"/>
      <color indexed="18"/>
      <name val="Chicago"/>
    </font>
    <font>
      <sz val="8"/>
      <color indexed="18"/>
      <name val="Arial"/>
      <family val="2"/>
    </font>
    <font>
      <u/>
      <sz val="8"/>
      <color indexed="1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.5"/>
      <name val="Verdana"/>
      <family val="2"/>
    </font>
    <font>
      <b/>
      <sz val="8"/>
      <name val="Times New Roman"/>
      <family val="1"/>
    </font>
    <font>
      <sz val="10"/>
      <color indexed="57"/>
      <name val="Inheri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Border="1"/>
    <xf numFmtId="0" fontId="4" fillId="2" borderId="0" xfId="0" applyFont="1" applyFill="1"/>
    <xf numFmtId="0" fontId="5" fillId="2" borderId="0" xfId="1" applyFont="1" applyFill="1" applyAlignment="1" applyProtection="1">
      <alignment horizontal="right"/>
    </xf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center"/>
    </xf>
    <xf numFmtId="0" fontId="0" fillId="2" borderId="0" xfId="0" applyFill="1" applyBorder="1"/>
    <xf numFmtId="0" fontId="1" fillId="2" borderId="0" xfId="1" applyFill="1" applyAlignment="1" applyProtection="1"/>
    <xf numFmtId="0" fontId="8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49" fontId="8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right"/>
    </xf>
    <xf numFmtId="49" fontId="8" fillId="2" borderId="1" xfId="0" applyNumberFormat="1" applyFont="1" applyFill="1" applyBorder="1"/>
    <xf numFmtId="49" fontId="8" fillId="2" borderId="1" xfId="0" applyNumberFormat="1" applyFont="1" applyFill="1" applyBorder="1" applyAlignment="1"/>
    <xf numFmtId="49" fontId="8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center"/>
    </xf>
    <xf numFmtId="49" fontId="6" fillId="2" borderId="0" xfId="0" applyNumberFormat="1" applyFont="1" applyFill="1" applyBorder="1"/>
    <xf numFmtId="49" fontId="8" fillId="2" borderId="2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 inden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8" fillId="2" borderId="12" xfId="0" applyFont="1" applyFill="1" applyBorder="1"/>
    <xf numFmtId="0" fontId="0" fillId="0" borderId="12" xfId="0" applyBorder="1"/>
    <xf numFmtId="166" fontId="10" fillId="0" borderId="12" xfId="0" applyNumberFormat="1" applyFont="1" applyBorder="1" applyAlignment="1">
      <alignment horizontal="left" indent="1"/>
    </xf>
    <xf numFmtId="165" fontId="12" fillId="0" borderId="0" xfId="0" applyNumberFormat="1" applyFont="1"/>
    <xf numFmtId="0" fontId="13" fillId="0" borderId="12" xfId="0" applyFont="1" applyBorder="1"/>
    <xf numFmtId="166" fontId="10" fillId="3" borderId="12" xfId="0" applyNumberFormat="1" applyFont="1" applyFill="1" applyBorder="1" applyAlignment="1">
      <alignment horizontal="left" indent="1"/>
    </xf>
    <xf numFmtId="0" fontId="0" fillId="0" borderId="13" xfId="0" applyBorder="1"/>
    <xf numFmtId="0" fontId="13" fillId="2" borderId="12" xfId="0" applyFont="1" applyFill="1" applyBorder="1"/>
    <xf numFmtId="0" fontId="0" fillId="2" borderId="12" xfId="0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5" fontId="9" fillId="2" borderId="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57150</xdr:rowOff>
    </xdr:from>
    <xdr:to>
      <xdr:col>14</xdr:col>
      <xdr:colOff>0</xdr:colOff>
      <xdr:row>2</xdr:row>
      <xdr:rowOff>76200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A2C6D421-5EE8-48BA-AA41-676AED76D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67100" y="57150"/>
          <a:ext cx="3002280" cy="35433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13</xdr:col>
      <xdr:colOff>289475</xdr:colOff>
      <xdr:row>3</xdr:row>
      <xdr:rowOff>146224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860DF9CB-BBBD-4759-9221-A0C1FD9B8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95675" y="512445"/>
          <a:ext cx="2927900" cy="1366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rgbClr val="0033CC"/>
              </a:solidFill>
              <a:effectLst/>
              <a:latin typeface="Chicago"/>
            </a:rPr>
            <a:t>The National Governing Body for Weightlifting in the United States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22860</xdr:rowOff>
        </xdr:from>
        <xdr:to>
          <xdr:col>0</xdr:col>
          <xdr:colOff>137160</xdr:colOff>
          <xdr:row>0</xdr:row>
          <xdr:rowOff>144780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F73D614-C420-4A80-9B2E-4C2E0EFF3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eightlifting.teamusa.org/" TargetMode="Externa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CCDB-CCC5-40E7-986D-4CB530ADEDAC}">
  <dimension ref="A1:W51"/>
  <sheetViews>
    <sheetView tabSelected="1" workbookViewId="0">
      <selection activeCell="P24" sqref="O24:P24"/>
    </sheetView>
  </sheetViews>
  <sheetFormatPr defaultRowHeight="14.4"/>
  <cols>
    <col min="6" max="6" width="16.33203125" bestFit="1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3" t="s">
        <v>0</v>
      </c>
      <c r="V1" s="3"/>
      <c r="W1" s="4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3" t="s">
        <v>1</v>
      </c>
      <c r="V2" s="3"/>
      <c r="W2" s="4"/>
    </row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3" t="s">
        <v>2</v>
      </c>
      <c r="V3" s="3"/>
      <c r="W3" s="4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3" t="s">
        <v>3</v>
      </c>
      <c r="V4" s="3"/>
      <c r="W4" s="4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5"/>
      <c r="U5" s="6" t="s">
        <v>4</v>
      </c>
      <c r="V5" s="6"/>
      <c r="W5" s="4"/>
    </row>
    <row r="6" spans="1:2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5"/>
      <c r="U6" s="3" t="s">
        <v>5</v>
      </c>
      <c r="V6" s="3"/>
      <c r="W6" s="4"/>
    </row>
    <row r="7" spans="1:23" ht="17.399999999999999">
      <c r="A7" s="1"/>
      <c r="B7" s="1"/>
      <c r="C7" s="7"/>
      <c r="D7" s="8" t="s">
        <v>6</v>
      </c>
      <c r="E7" s="7"/>
      <c r="F7" s="7"/>
      <c r="G7" s="9" t="s">
        <v>7</v>
      </c>
      <c r="H7" s="9"/>
      <c r="I7" s="9"/>
      <c r="J7" s="9"/>
      <c r="K7" s="9"/>
      <c r="L7" s="9"/>
      <c r="M7" s="9"/>
      <c r="N7" s="9"/>
      <c r="O7" s="7"/>
      <c r="P7" s="7"/>
      <c r="Q7" s="7"/>
      <c r="R7" s="7"/>
      <c r="S7" s="7"/>
      <c r="T7" s="7"/>
      <c r="U7" s="7"/>
      <c r="V7" s="7"/>
      <c r="W7" s="10"/>
    </row>
    <row r="8" spans="1:23" ht="15.6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 t="s">
        <v>8</v>
      </c>
      <c r="S8" s="14"/>
      <c r="T8" s="14"/>
      <c r="U8" s="14"/>
      <c r="V8" s="14"/>
      <c r="W8" s="14"/>
    </row>
    <row r="9" spans="1:23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7.399999999999999">
      <c r="A11" s="15"/>
      <c r="B11" s="15"/>
      <c r="C11" s="15"/>
      <c r="D11" s="16" t="s">
        <v>9</v>
      </c>
      <c r="E11" s="17" t="s">
        <v>10</v>
      </c>
      <c r="F11" s="18"/>
      <c r="G11" s="18"/>
      <c r="H11" s="18"/>
      <c r="I11" s="18"/>
      <c r="J11" s="18"/>
      <c r="K11" s="15"/>
      <c r="L11" s="15"/>
      <c r="M11" s="16" t="s">
        <v>11</v>
      </c>
      <c r="N11" s="19"/>
      <c r="O11" s="19" t="s">
        <v>12</v>
      </c>
      <c r="P11" s="18"/>
      <c r="Q11" s="18"/>
      <c r="R11" s="18"/>
      <c r="S11" s="18"/>
      <c r="T11" s="18"/>
      <c r="U11" s="15"/>
      <c r="V11" s="15"/>
      <c r="W11" s="15"/>
    </row>
    <row r="12" spans="1:23" ht="17.399999999999999">
      <c r="A12" s="13"/>
      <c r="B12" s="13"/>
      <c r="C12" s="13"/>
      <c r="D12" s="20" t="s">
        <v>13</v>
      </c>
      <c r="E12" s="13"/>
      <c r="F12" s="21">
        <v>43792</v>
      </c>
      <c r="G12" s="22" t="s">
        <v>14</v>
      </c>
      <c r="H12" s="22"/>
      <c r="I12" s="23"/>
      <c r="J12" s="23"/>
      <c r="K12" s="19"/>
      <c r="L12" s="15"/>
      <c r="M12" s="16" t="s">
        <v>15</v>
      </c>
      <c r="N12" s="18"/>
      <c r="O12" s="18" t="s">
        <v>16</v>
      </c>
      <c r="P12" s="18"/>
      <c r="Q12" s="18"/>
      <c r="R12" s="18"/>
      <c r="S12" s="18"/>
      <c r="T12" s="18"/>
      <c r="U12" s="13"/>
      <c r="V12" s="13"/>
      <c r="W12" s="24"/>
    </row>
    <row r="13" spans="1:23" ht="1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</row>
    <row r="14" spans="1:23" ht="15" thickBot="1">
      <c r="A14" s="25" t="s">
        <v>17</v>
      </c>
      <c r="B14" s="26" t="s">
        <v>18</v>
      </c>
      <c r="C14" s="27" t="s">
        <v>19</v>
      </c>
      <c r="D14" s="26"/>
      <c r="E14" s="26" t="s">
        <v>20</v>
      </c>
      <c r="F14" s="25" t="s">
        <v>21</v>
      </c>
      <c r="G14" s="26" t="s">
        <v>22</v>
      </c>
      <c r="H14" s="26"/>
      <c r="I14" s="26" t="s">
        <v>23</v>
      </c>
      <c r="J14" s="28" t="s">
        <v>24</v>
      </c>
      <c r="K14" s="29"/>
      <c r="L14" s="30"/>
      <c r="M14" s="31" t="s">
        <v>25</v>
      </c>
      <c r="N14" s="32"/>
      <c r="O14" s="32" t="s">
        <v>26</v>
      </c>
      <c r="P14" s="32"/>
      <c r="Q14" s="26" t="s">
        <v>25</v>
      </c>
      <c r="R14" s="26"/>
      <c r="S14" s="26"/>
      <c r="T14" s="26"/>
      <c r="U14" s="26"/>
      <c r="V14" s="33" t="s">
        <v>27</v>
      </c>
      <c r="W14" s="33" t="s">
        <v>28</v>
      </c>
    </row>
    <row r="15" spans="1:23" ht="15" thickBot="1">
      <c r="A15" s="34" t="s">
        <v>29</v>
      </c>
      <c r="B15" s="35" t="s">
        <v>30</v>
      </c>
      <c r="C15" s="35" t="s">
        <v>31</v>
      </c>
      <c r="D15" s="35" t="s">
        <v>32</v>
      </c>
      <c r="E15" s="35" t="s">
        <v>33</v>
      </c>
      <c r="F15" s="34" t="s">
        <v>34</v>
      </c>
      <c r="G15" s="35" t="s">
        <v>35</v>
      </c>
      <c r="H15" s="35" t="s">
        <v>36</v>
      </c>
      <c r="I15" s="35" t="s">
        <v>20</v>
      </c>
      <c r="J15" s="32">
        <v>1</v>
      </c>
      <c r="K15" s="32">
        <v>2</v>
      </c>
      <c r="L15" s="32">
        <v>3</v>
      </c>
      <c r="M15" s="32" t="s">
        <v>37</v>
      </c>
      <c r="N15" s="32">
        <v>1</v>
      </c>
      <c r="O15" s="32">
        <v>2</v>
      </c>
      <c r="P15" s="32">
        <v>3</v>
      </c>
      <c r="Q15" s="35" t="s">
        <v>38</v>
      </c>
      <c r="R15" s="35" t="s">
        <v>39</v>
      </c>
      <c r="S15" s="35" t="s">
        <v>40</v>
      </c>
      <c r="T15" s="35" t="s">
        <v>41</v>
      </c>
      <c r="U15" s="35" t="s">
        <v>42</v>
      </c>
      <c r="V15" s="33" t="s">
        <v>28</v>
      </c>
      <c r="W15" s="33" t="s">
        <v>43</v>
      </c>
    </row>
    <row r="16" spans="1:23">
      <c r="A16" s="33" t="s">
        <v>44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>
      <c r="A17" s="36">
        <v>1</v>
      </c>
      <c r="B17" s="36" t="s">
        <v>45</v>
      </c>
      <c r="C17" s="37">
        <v>1016732</v>
      </c>
      <c r="D17" s="37"/>
      <c r="E17" s="37">
        <v>55</v>
      </c>
      <c r="F17" s="37" t="s">
        <v>46</v>
      </c>
      <c r="G17" s="37">
        <v>2010</v>
      </c>
      <c r="H17" s="37" t="s">
        <v>47</v>
      </c>
      <c r="I17" s="36">
        <v>50.1</v>
      </c>
      <c r="J17" s="36">
        <v>60</v>
      </c>
      <c r="K17" s="36">
        <v>65</v>
      </c>
      <c r="L17" s="36" t="s">
        <v>48</v>
      </c>
      <c r="M17" s="36">
        <v>65</v>
      </c>
      <c r="N17" s="36">
        <v>70</v>
      </c>
      <c r="O17" s="36">
        <v>75</v>
      </c>
      <c r="P17" s="36">
        <v>80</v>
      </c>
      <c r="Q17" s="36">
        <v>80</v>
      </c>
      <c r="R17" s="36">
        <f>M17+Q17</f>
        <v>145</v>
      </c>
      <c r="S17" s="36"/>
      <c r="T17" s="36"/>
      <c r="U17" s="38">
        <f>R17*W17</f>
        <v>242.25426798056753</v>
      </c>
      <c r="V17" s="38">
        <f>IF(Y17&gt;1,Y17*U17,Y17)</f>
        <v>0</v>
      </c>
      <c r="W17" s="39">
        <f>1*(10^(0.75194503*((LOG10(I17/175.508))^2)))</f>
        <v>1.6707190895211554</v>
      </c>
    </row>
    <row r="18" spans="1:23">
      <c r="A18" s="36">
        <v>6</v>
      </c>
      <c r="B18" s="36" t="s">
        <v>45</v>
      </c>
      <c r="C18" s="37">
        <v>1047229</v>
      </c>
      <c r="D18" s="37"/>
      <c r="E18" s="37">
        <v>55</v>
      </c>
      <c r="F18" s="37" t="s">
        <v>49</v>
      </c>
      <c r="G18" s="37">
        <v>2010</v>
      </c>
      <c r="H18" s="37" t="s">
        <v>50</v>
      </c>
      <c r="I18" s="36">
        <v>28.7</v>
      </c>
      <c r="J18" s="36">
        <v>14</v>
      </c>
      <c r="K18" s="36">
        <v>15</v>
      </c>
      <c r="L18" s="36">
        <v>16</v>
      </c>
      <c r="M18" s="36">
        <v>16</v>
      </c>
      <c r="N18" s="36">
        <v>16</v>
      </c>
      <c r="O18" s="36">
        <v>20</v>
      </c>
      <c r="P18" s="36" t="s">
        <v>51</v>
      </c>
      <c r="Q18" s="36">
        <v>20</v>
      </c>
      <c r="R18" s="36">
        <f t="shared" ref="R18:R42" si="0">M18+Q18</f>
        <v>36</v>
      </c>
      <c r="S18" s="36"/>
      <c r="T18" s="36"/>
      <c r="U18" s="38">
        <f t="shared" ref="U18:U37" si="1">R18*W18</f>
        <v>105.0368865624971</v>
      </c>
      <c r="V18" s="38"/>
      <c r="W18" s="39">
        <f t="shared" ref="W18:W37" si="2">1*(10^(0.75194503*((LOG10(I18/175.508))^2)))</f>
        <v>2.9176912934026973</v>
      </c>
    </row>
    <row r="19" spans="1:23">
      <c r="A19" s="36">
        <v>8</v>
      </c>
      <c r="B19" s="36" t="s">
        <v>45</v>
      </c>
      <c r="C19" s="37">
        <v>1042952</v>
      </c>
      <c r="D19" s="37"/>
      <c r="E19" s="37">
        <v>55</v>
      </c>
      <c r="F19" s="37" t="s">
        <v>52</v>
      </c>
      <c r="G19" s="37">
        <v>2002</v>
      </c>
      <c r="H19" s="37" t="s">
        <v>53</v>
      </c>
      <c r="I19" s="36">
        <v>54.6</v>
      </c>
      <c r="J19" s="36">
        <v>45</v>
      </c>
      <c r="K19" s="36">
        <v>48</v>
      </c>
      <c r="L19" s="36">
        <v>51</v>
      </c>
      <c r="M19" s="36">
        <v>51</v>
      </c>
      <c r="N19" s="36">
        <v>58</v>
      </c>
      <c r="O19" s="36">
        <v>61</v>
      </c>
      <c r="P19" s="36">
        <v>64</v>
      </c>
      <c r="Q19" s="36">
        <v>64</v>
      </c>
      <c r="R19" s="36">
        <f t="shared" si="0"/>
        <v>115</v>
      </c>
      <c r="S19" s="36"/>
      <c r="T19" s="36"/>
      <c r="U19" s="38">
        <f>R19*W19</f>
        <v>179.4998429738414</v>
      </c>
      <c r="V19" s="38"/>
      <c r="W19" s="39">
        <f t="shared" si="2"/>
        <v>1.560868199772534</v>
      </c>
    </row>
    <row r="20" spans="1:23">
      <c r="A20" s="36">
        <v>15</v>
      </c>
      <c r="B20" s="36" t="s">
        <v>45</v>
      </c>
      <c r="C20" s="37">
        <v>217156</v>
      </c>
      <c r="D20" s="37"/>
      <c r="E20" s="37">
        <v>61</v>
      </c>
      <c r="F20" s="37" t="s">
        <v>54</v>
      </c>
      <c r="G20" s="37">
        <v>1993</v>
      </c>
      <c r="H20" s="37" t="s">
        <v>55</v>
      </c>
      <c r="I20" s="36">
        <v>56</v>
      </c>
      <c r="J20" s="36">
        <v>72</v>
      </c>
      <c r="K20" s="36">
        <v>75</v>
      </c>
      <c r="L20" s="36" t="s">
        <v>56</v>
      </c>
      <c r="M20" s="36">
        <v>75</v>
      </c>
      <c r="N20" s="36" t="s">
        <v>57</v>
      </c>
      <c r="O20" s="36">
        <v>93</v>
      </c>
      <c r="P20" s="36" t="s">
        <v>58</v>
      </c>
      <c r="Q20" s="36">
        <v>93</v>
      </c>
      <c r="R20" s="36">
        <f t="shared" si="0"/>
        <v>168</v>
      </c>
      <c r="S20" s="36"/>
      <c r="T20" s="36"/>
      <c r="U20" s="38">
        <f t="shared" si="1"/>
        <v>257.26518813496961</v>
      </c>
      <c r="V20" s="38"/>
      <c r="W20" s="39">
        <f t="shared" si="2"/>
        <v>1.5313404055652953</v>
      </c>
    </row>
    <row r="21" spans="1:23">
      <c r="A21" s="36">
        <v>11</v>
      </c>
      <c r="B21" s="36" t="s">
        <v>45</v>
      </c>
      <c r="C21" s="37">
        <v>1010418</v>
      </c>
      <c r="D21" s="37"/>
      <c r="E21" s="37">
        <v>61</v>
      </c>
      <c r="F21" s="37" t="s">
        <v>59</v>
      </c>
      <c r="G21" s="37">
        <v>1996</v>
      </c>
      <c r="H21" s="37" t="s">
        <v>60</v>
      </c>
      <c r="I21" s="36">
        <v>56.9</v>
      </c>
      <c r="J21" s="36" t="s">
        <v>61</v>
      </c>
      <c r="K21" s="36" t="s">
        <v>61</v>
      </c>
      <c r="L21" s="36">
        <v>42</v>
      </c>
      <c r="M21" s="36">
        <v>42</v>
      </c>
      <c r="N21" s="36">
        <v>47</v>
      </c>
      <c r="O21" s="36" t="s">
        <v>62</v>
      </c>
      <c r="P21" s="36">
        <v>49</v>
      </c>
      <c r="Q21" s="36">
        <v>49</v>
      </c>
      <c r="R21" s="36">
        <f t="shared" si="0"/>
        <v>91</v>
      </c>
      <c r="S21" s="36"/>
      <c r="T21" s="36"/>
      <c r="U21" s="38">
        <f t="shared" si="1"/>
        <v>137.71557448673437</v>
      </c>
      <c r="V21" s="38"/>
      <c r="W21" s="39">
        <f t="shared" si="2"/>
        <v>1.5133579613926853</v>
      </c>
    </row>
    <row r="22" spans="1:23">
      <c r="A22" s="36">
        <v>14</v>
      </c>
      <c r="B22" s="36" t="s">
        <v>45</v>
      </c>
      <c r="C22" s="37">
        <v>208615</v>
      </c>
      <c r="D22" s="37"/>
      <c r="E22" s="37">
        <v>67</v>
      </c>
      <c r="F22" s="40" t="s">
        <v>63</v>
      </c>
      <c r="G22" s="37">
        <v>2003</v>
      </c>
      <c r="H22" s="40" t="s">
        <v>64</v>
      </c>
      <c r="I22" s="36">
        <v>65.900000000000006</v>
      </c>
      <c r="J22" s="36">
        <v>45</v>
      </c>
      <c r="K22" s="36">
        <v>50</v>
      </c>
      <c r="L22" s="36" t="s">
        <v>65</v>
      </c>
      <c r="M22" s="36">
        <v>50</v>
      </c>
      <c r="N22" s="36">
        <v>60</v>
      </c>
      <c r="O22" s="36" t="s">
        <v>66</v>
      </c>
      <c r="P22" s="36">
        <v>65</v>
      </c>
      <c r="Q22" s="36">
        <v>65</v>
      </c>
      <c r="R22" s="36">
        <f t="shared" si="0"/>
        <v>115</v>
      </c>
      <c r="S22" s="36"/>
      <c r="T22" s="36"/>
      <c r="U22" s="38">
        <f t="shared" si="1"/>
        <v>157.3189546653924</v>
      </c>
      <c r="V22" s="41">
        <f>IF(Y22&gt;1,Y22*U22,Y22)</f>
        <v>0</v>
      </c>
      <c r="W22" s="39">
        <f t="shared" si="2"/>
        <v>1.367990910133847</v>
      </c>
    </row>
    <row r="23" spans="1:23">
      <c r="A23" s="36">
        <v>17</v>
      </c>
      <c r="B23" s="36" t="s">
        <v>45</v>
      </c>
      <c r="C23" s="37">
        <v>1028222</v>
      </c>
      <c r="D23" s="37"/>
      <c r="E23" s="37">
        <v>67</v>
      </c>
      <c r="F23" s="37" t="s">
        <v>67</v>
      </c>
      <c r="G23" s="37">
        <v>2002</v>
      </c>
      <c r="H23" s="37" t="s">
        <v>53</v>
      </c>
      <c r="I23" s="36">
        <v>66</v>
      </c>
      <c r="J23" s="36">
        <v>65</v>
      </c>
      <c r="K23" s="36">
        <v>68</v>
      </c>
      <c r="L23" s="36" t="s">
        <v>68</v>
      </c>
      <c r="M23" s="36">
        <v>68</v>
      </c>
      <c r="N23" s="36">
        <v>82</v>
      </c>
      <c r="O23" s="36">
        <v>86</v>
      </c>
      <c r="P23" s="36" t="s">
        <v>69</v>
      </c>
      <c r="Q23" s="36">
        <v>86</v>
      </c>
      <c r="R23" s="36">
        <f t="shared" si="0"/>
        <v>154</v>
      </c>
      <c r="S23" s="36"/>
      <c r="T23" s="36"/>
      <c r="U23" s="38">
        <f t="shared" si="1"/>
        <v>210.46648850955643</v>
      </c>
      <c r="V23" s="38"/>
      <c r="W23" s="39">
        <f t="shared" si="2"/>
        <v>1.3666655098023144</v>
      </c>
    </row>
    <row r="24" spans="1:23">
      <c r="A24" s="36">
        <v>19</v>
      </c>
      <c r="B24" s="36" t="s">
        <v>45</v>
      </c>
      <c r="C24" s="37">
        <v>157255</v>
      </c>
      <c r="D24" s="37"/>
      <c r="E24" s="37">
        <v>73</v>
      </c>
      <c r="F24" s="37" t="s">
        <v>70</v>
      </c>
      <c r="G24" s="37">
        <v>1991</v>
      </c>
      <c r="H24" s="37" t="s">
        <v>55</v>
      </c>
      <c r="I24" s="36">
        <v>71.900000000000006</v>
      </c>
      <c r="J24" s="36">
        <v>118</v>
      </c>
      <c r="K24" s="36">
        <v>123</v>
      </c>
      <c r="L24" s="36" t="s">
        <v>71</v>
      </c>
      <c r="M24" s="36">
        <v>123</v>
      </c>
      <c r="N24" s="36" t="s">
        <v>72</v>
      </c>
      <c r="O24" s="36">
        <v>154</v>
      </c>
      <c r="P24" s="36" t="s">
        <v>73</v>
      </c>
      <c r="Q24" s="36">
        <v>154</v>
      </c>
      <c r="R24" s="36">
        <f t="shared" si="0"/>
        <v>277</v>
      </c>
      <c r="S24" s="36">
        <v>1</v>
      </c>
      <c r="T24" s="36"/>
      <c r="U24" s="38">
        <f t="shared" si="1"/>
        <v>359.27637620004884</v>
      </c>
      <c r="V24" s="38"/>
      <c r="W24" s="39">
        <f t="shared" si="2"/>
        <v>1.2970266288810428</v>
      </c>
    </row>
    <row r="25" spans="1:23">
      <c r="A25" s="36">
        <v>12</v>
      </c>
      <c r="B25" s="36" t="s">
        <v>45</v>
      </c>
      <c r="C25" s="37">
        <v>1016746</v>
      </c>
      <c r="D25" s="37"/>
      <c r="E25" s="37">
        <v>73</v>
      </c>
      <c r="F25" s="40" t="s">
        <v>74</v>
      </c>
      <c r="G25" s="37">
        <v>1999</v>
      </c>
      <c r="H25" s="40" t="s">
        <v>55</v>
      </c>
      <c r="I25" s="36">
        <v>71</v>
      </c>
      <c r="J25" s="36">
        <v>80</v>
      </c>
      <c r="K25" s="36">
        <v>85</v>
      </c>
      <c r="L25" s="36">
        <v>90</v>
      </c>
      <c r="M25" s="36">
        <v>90</v>
      </c>
      <c r="N25" s="36">
        <v>95</v>
      </c>
      <c r="O25" s="36">
        <v>100</v>
      </c>
      <c r="P25" s="36" t="s">
        <v>75</v>
      </c>
      <c r="Q25" s="36">
        <v>100</v>
      </c>
      <c r="R25" s="36">
        <f>M25+Q25</f>
        <v>190</v>
      </c>
      <c r="S25" s="36"/>
      <c r="T25" s="36"/>
      <c r="U25" s="38">
        <f t="shared" si="1"/>
        <v>248.26388950647299</v>
      </c>
      <c r="V25" s="38">
        <f>IF(Y25&gt;1,Y25*U25,Y25)</f>
        <v>0</v>
      </c>
      <c r="W25" s="39">
        <f t="shared" si="2"/>
        <v>1.3066520500340684</v>
      </c>
    </row>
    <row r="26" spans="1:23">
      <c r="A26" s="36">
        <v>13</v>
      </c>
      <c r="B26" s="36" t="s">
        <v>45</v>
      </c>
      <c r="C26" s="37">
        <v>1042082</v>
      </c>
      <c r="D26" s="37"/>
      <c r="E26" s="37">
        <v>73</v>
      </c>
      <c r="F26" s="40" t="s">
        <v>76</v>
      </c>
      <c r="G26" s="37">
        <v>2002</v>
      </c>
      <c r="H26" s="40" t="s">
        <v>53</v>
      </c>
      <c r="I26" s="36">
        <v>71.5</v>
      </c>
      <c r="J26" s="36">
        <v>49</v>
      </c>
      <c r="K26" s="36">
        <v>53</v>
      </c>
      <c r="L26" s="36">
        <v>55</v>
      </c>
      <c r="M26" s="36">
        <v>55</v>
      </c>
      <c r="N26" s="36">
        <v>68</v>
      </c>
      <c r="O26" s="36">
        <v>72</v>
      </c>
      <c r="P26" s="36">
        <v>75</v>
      </c>
      <c r="Q26" s="36">
        <v>75</v>
      </c>
      <c r="R26" s="36">
        <f t="shared" si="0"/>
        <v>130</v>
      </c>
      <c r="S26" s="36"/>
      <c r="T26" s="36"/>
      <c r="U26" s="38">
        <f t="shared" si="1"/>
        <v>169.16434820171301</v>
      </c>
      <c r="V26" s="38"/>
      <c r="W26" s="39">
        <f t="shared" si="2"/>
        <v>1.3012642169362538</v>
      </c>
    </row>
    <row r="27" spans="1:23">
      <c r="A27" s="36">
        <v>18</v>
      </c>
      <c r="B27" s="36" t="s">
        <v>45</v>
      </c>
      <c r="C27" s="37">
        <v>1008501</v>
      </c>
      <c r="D27" s="37"/>
      <c r="E27" s="37">
        <v>81</v>
      </c>
      <c r="F27" s="40" t="s">
        <v>77</v>
      </c>
      <c r="G27" s="37">
        <v>2003</v>
      </c>
      <c r="H27" s="40" t="s">
        <v>53</v>
      </c>
      <c r="I27" s="36">
        <v>78.5</v>
      </c>
      <c r="J27" s="36">
        <v>85</v>
      </c>
      <c r="K27" s="36">
        <v>90</v>
      </c>
      <c r="L27" s="36" t="s">
        <v>78</v>
      </c>
      <c r="M27" s="36">
        <v>90</v>
      </c>
      <c r="N27" s="36">
        <v>111</v>
      </c>
      <c r="O27" s="36" t="s">
        <v>79</v>
      </c>
      <c r="P27" s="36" t="s">
        <v>79</v>
      </c>
      <c r="Q27" s="36">
        <v>111</v>
      </c>
      <c r="R27" s="36">
        <f t="shared" si="0"/>
        <v>201</v>
      </c>
      <c r="S27" s="36"/>
      <c r="T27" s="36"/>
      <c r="U27" s="38">
        <f t="shared" si="1"/>
        <v>248.31794312119038</v>
      </c>
      <c r="V27" s="38"/>
      <c r="W27" s="39">
        <f t="shared" si="2"/>
        <v>1.2354126523442308</v>
      </c>
    </row>
    <row r="28" spans="1:23">
      <c r="A28" s="36">
        <v>9</v>
      </c>
      <c r="B28" s="36" t="s">
        <v>45</v>
      </c>
      <c r="C28" s="37">
        <v>1047318</v>
      </c>
      <c r="D28" s="37"/>
      <c r="E28" s="37">
        <v>81</v>
      </c>
      <c r="F28" s="40" t="s">
        <v>80</v>
      </c>
      <c r="G28" s="37">
        <v>1974</v>
      </c>
      <c r="H28" s="40" t="s">
        <v>50</v>
      </c>
      <c r="I28" s="36">
        <v>75.8</v>
      </c>
      <c r="J28" s="36">
        <v>70</v>
      </c>
      <c r="K28" s="36">
        <v>74</v>
      </c>
      <c r="L28" s="36" t="s">
        <v>81</v>
      </c>
      <c r="M28" s="36">
        <v>74</v>
      </c>
      <c r="N28" s="36">
        <v>90</v>
      </c>
      <c r="O28" s="36" t="s">
        <v>58</v>
      </c>
      <c r="P28" s="36" t="s">
        <v>58</v>
      </c>
      <c r="Q28" s="36">
        <v>90</v>
      </c>
      <c r="R28" s="36">
        <f t="shared" si="0"/>
        <v>164</v>
      </c>
      <c r="S28" s="36"/>
      <c r="T28" s="36"/>
      <c r="U28" s="38">
        <f t="shared" si="1"/>
        <v>206.45122892031546</v>
      </c>
      <c r="V28" s="38"/>
      <c r="W28" s="39">
        <f t="shared" si="2"/>
        <v>1.2588489568311918</v>
      </c>
    </row>
    <row r="29" spans="1:23">
      <c r="A29" s="36">
        <v>25</v>
      </c>
      <c r="B29" s="36" t="s">
        <v>45</v>
      </c>
      <c r="C29" s="37">
        <v>1028124</v>
      </c>
      <c r="D29" s="37"/>
      <c r="E29" s="37">
        <v>81</v>
      </c>
      <c r="F29" s="40" t="s">
        <v>82</v>
      </c>
      <c r="G29" s="37">
        <v>1992</v>
      </c>
      <c r="H29" s="40" t="s">
        <v>50</v>
      </c>
      <c r="I29" s="36">
        <v>80.3</v>
      </c>
      <c r="J29" s="36">
        <v>115</v>
      </c>
      <c r="K29" s="36">
        <v>120</v>
      </c>
      <c r="L29" s="36" t="s">
        <v>83</v>
      </c>
      <c r="M29" s="36">
        <v>120</v>
      </c>
      <c r="N29" s="36">
        <v>148</v>
      </c>
      <c r="O29" s="36" t="s">
        <v>84</v>
      </c>
      <c r="P29" s="36">
        <v>154</v>
      </c>
      <c r="Q29" s="36">
        <v>154</v>
      </c>
      <c r="R29" s="36">
        <f t="shared" si="0"/>
        <v>274</v>
      </c>
      <c r="S29" s="36">
        <v>2</v>
      </c>
      <c r="T29" s="36"/>
      <c r="U29" s="38">
        <f t="shared" si="1"/>
        <v>334.55034808938075</v>
      </c>
      <c r="V29" s="38"/>
      <c r="W29" s="39">
        <f t="shared" si="2"/>
        <v>1.2209866718590539</v>
      </c>
    </row>
    <row r="30" spans="1:23">
      <c r="A30" s="13">
        <v>21</v>
      </c>
      <c r="B30" s="36" t="s">
        <v>45</v>
      </c>
      <c r="C30" s="37">
        <v>1021880</v>
      </c>
      <c r="D30" s="37"/>
      <c r="E30" s="37">
        <v>81</v>
      </c>
      <c r="F30" s="40" t="s">
        <v>85</v>
      </c>
      <c r="G30" s="37">
        <v>1993</v>
      </c>
      <c r="H30" s="40" t="s">
        <v>55</v>
      </c>
      <c r="I30" s="36">
        <v>83.7</v>
      </c>
      <c r="J30" s="36">
        <v>105</v>
      </c>
      <c r="K30" s="36" t="s">
        <v>86</v>
      </c>
      <c r="L30" s="36">
        <v>110</v>
      </c>
      <c r="M30" s="36">
        <v>110</v>
      </c>
      <c r="N30" s="36">
        <v>130</v>
      </c>
      <c r="O30" s="36">
        <v>137</v>
      </c>
      <c r="P30" s="36">
        <v>141</v>
      </c>
      <c r="Q30" s="36">
        <v>141</v>
      </c>
      <c r="R30" s="36">
        <f t="shared" si="0"/>
        <v>251</v>
      </c>
      <c r="S30" s="36">
        <v>4</v>
      </c>
      <c r="T30" s="36"/>
      <c r="U30" s="38">
        <f t="shared" si="1"/>
        <v>300.21404499251906</v>
      </c>
      <c r="V30" s="38">
        <f>IF(Y30&gt;1,Y30*U30,Y30)</f>
        <v>0</v>
      </c>
      <c r="W30" s="39">
        <f t="shared" si="2"/>
        <v>1.1960718924004743</v>
      </c>
    </row>
    <row r="31" spans="1:23">
      <c r="A31" s="13">
        <v>23</v>
      </c>
      <c r="B31" s="36" t="s">
        <v>45</v>
      </c>
      <c r="C31" s="37">
        <v>214615</v>
      </c>
      <c r="D31" s="37"/>
      <c r="E31" s="37">
        <v>89</v>
      </c>
      <c r="F31" s="37" t="s">
        <v>87</v>
      </c>
      <c r="G31" s="37">
        <v>1995</v>
      </c>
      <c r="H31" s="40" t="s">
        <v>55</v>
      </c>
      <c r="I31" s="36">
        <v>88.9</v>
      </c>
      <c r="J31" s="36" t="s">
        <v>88</v>
      </c>
      <c r="K31" s="36">
        <v>83</v>
      </c>
      <c r="L31" s="36" t="s">
        <v>89</v>
      </c>
      <c r="M31" s="36">
        <v>83</v>
      </c>
      <c r="N31" s="36">
        <v>105</v>
      </c>
      <c r="O31" s="36">
        <v>110</v>
      </c>
      <c r="P31" s="36" t="s">
        <v>79</v>
      </c>
      <c r="Q31" s="36">
        <v>110</v>
      </c>
      <c r="R31" s="36">
        <f>M31+Q31</f>
        <v>193</v>
      </c>
      <c r="S31" s="36"/>
      <c r="T31" s="36"/>
      <c r="U31" s="38">
        <f>R31*W31</f>
        <v>224.47643305978295</v>
      </c>
      <c r="V31" s="38"/>
      <c r="W31" s="39">
        <f>1*(10^(0.75194503*((LOG10(I31/175.508))^2)))</f>
        <v>1.1630903267346266</v>
      </c>
    </row>
    <row r="32" spans="1:23">
      <c r="A32" s="1">
        <v>22</v>
      </c>
      <c r="B32" s="36" t="s">
        <v>45</v>
      </c>
      <c r="C32" s="37">
        <v>1019139</v>
      </c>
      <c r="D32" s="37"/>
      <c r="E32" s="37">
        <v>89</v>
      </c>
      <c r="F32" s="40" t="s">
        <v>90</v>
      </c>
      <c r="G32" s="37">
        <v>1998</v>
      </c>
      <c r="H32" s="40" t="s">
        <v>47</v>
      </c>
      <c r="I32" s="36">
        <v>90.5</v>
      </c>
      <c r="J32" s="36">
        <v>124</v>
      </c>
      <c r="K32" s="36">
        <v>131</v>
      </c>
      <c r="L32" s="36" t="s">
        <v>91</v>
      </c>
      <c r="M32" s="36">
        <v>131</v>
      </c>
      <c r="N32" s="36">
        <v>145</v>
      </c>
      <c r="O32" s="36">
        <v>156</v>
      </c>
      <c r="P32" s="36" t="s">
        <v>92</v>
      </c>
      <c r="Q32" s="36">
        <v>156</v>
      </c>
      <c r="R32" s="36">
        <f t="shared" si="0"/>
        <v>287</v>
      </c>
      <c r="S32" s="36">
        <v>3</v>
      </c>
      <c r="T32" s="36"/>
      <c r="U32" s="38">
        <f t="shared" si="1"/>
        <v>331.20661822857397</v>
      </c>
      <c r="V32" s="38">
        <f>IF(Y32&gt;1,Y32*U32,Y32)</f>
        <v>0</v>
      </c>
      <c r="W32" s="39">
        <f t="shared" si="2"/>
        <v>1.1540300286709895</v>
      </c>
    </row>
    <row r="33" spans="1:23">
      <c r="A33" s="1">
        <v>16</v>
      </c>
      <c r="B33" s="36" t="s">
        <v>45</v>
      </c>
      <c r="C33" s="37">
        <v>104486</v>
      </c>
      <c r="D33" s="37"/>
      <c r="E33" s="37">
        <v>96</v>
      </c>
      <c r="F33" s="37" t="s">
        <v>93</v>
      </c>
      <c r="G33" s="37">
        <v>1995</v>
      </c>
      <c r="H33" s="40" t="s">
        <v>60</v>
      </c>
      <c r="I33" s="36">
        <v>90.5</v>
      </c>
      <c r="J33" s="36" t="s">
        <v>94</v>
      </c>
      <c r="K33" s="36">
        <v>93</v>
      </c>
      <c r="L33" s="36">
        <v>100</v>
      </c>
      <c r="M33" s="36">
        <v>100</v>
      </c>
      <c r="N33" s="36" t="s">
        <v>95</v>
      </c>
      <c r="O33" s="36">
        <v>112</v>
      </c>
      <c r="P33" s="36">
        <v>121</v>
      </c>
      <c r="Q33" s="36">
        <v>121</v>
      </c>
      <c r="R33" s="36">
        <f>M33+Q33</f>
        <v>221</v>
      </c>
      <c r="S33" s="36"/>
      <c r="T33" s="36"/>
      <c r="U33" s="38">
        <f>R33*W33</f>
        <v>255.04063633628869</v>
      </c>
      <c r="V33" s="38"/>
      <c r="W33" s="39">
        <f>1*(10^(0.75194503*((LOG10(I33/175.508))^2)))</f>
        <v>1.1540300286709895</v>
      </c>
    </row>
    <row r="34" spans="1:23">
      <c r="A34" s="1">
        <v>26</v>
      </c>
      <c r="B34" s="36" t="s">
        <v>45</v>
      </c>
      <c r="C34" s="37">
        <v>104486</v>
      </c>
      <c r="D34" s="37"/>
      <c r="E34" s="40">
        <v>96</v>
      </c>
      <c r="F34" s="40" t="s">
        <v>96</v>
      </c>
      <c r="G34" s="37">
        <v>2003</v>
      </c>
      <c r="H34" s="40" t="s">
        <v>53</v>
      </c>
      <c r="I34" s="36">
        <v>92.5</v>
      </c>
      <c r="J34" s="36" t="s">
        <v>97</v>
      </c>
      <c r="K34" s="36">
        <v>90</v>
      </c>
      <c r="L34" s="36">
        <v>96</v>
      </c>
      <c r="M34" s="36">
        <v>96</v>
      </c>
      <c r="N34" s="36">
        <v>120</v>
      </c>
      <c r="O34" s="36">
        <v>126</v>
      </c>
      <c r="P34" s="36" t="s">
        <v>98</v>
      </c>
      <c r="Q34" s="36">
        <v>126</v>
      </c>
      <c r="R34" s="36">
        <f>M34+Q34</f>
        <v>222</v>
      </c>
      <c r="S34" s="36"/>
      <c r="T34" s="36"/>
      <c r="U34" s="38">
        <f>R34*W34</f>
        <v>253.82312809816614</v>
      </c>
      <c r="V34" s="38"/>
      <c r="W34" s="39">
        <f>1*(10^(0.75194503*((LOG10(I34/175.508))^2)))</f>
        <v>1.1433474238656132</v>
      </c>
    </row>
    <row r="35" spans="1:23">
      <c r="A35" s="1">
        <v>24</v>
      </c>
      <c r="B35" s="36" t="s">
        <v>45</v>
      </c>
      <c r="C35" s="37">
        <v>1005376</v>
      </c>
      <c r="D35" s="37"/>
      <c r="E35" s="37">
        <v>102</v>
      </c>
      <c r="F35" s="40" t="s">
        <v>99</v>
      </c>
      <c r="G35" s="37">
        <v>1995</v>
      </c>
      <c r="H35" s="40" t="s">
        <v>55</v>
      </c>
      <c r="I35" s="36">
        <v>92.4</v>
      </c>
      <c r="J35" s="36">
        <v>100</v>
      </c>
      <c r="K35" s="36">
        <v>108</v>
      </c>
      <c r="L35" s="36">
        <v>112</v>
      </c>
      <c r="M35" s="36">
        <v>112</v>
      </c>
      <c r="N35" s="36">
        <v>135</v>
      </c>
      <c r="O35" s="36">
        <v>146</v>
      </c>
      <c r="P35" s="36">
        <v>152</v>
      </c>
      <c r="Q35" s="36">
        <v>152</v>
      </c>
      <c r="R35" s="36">
        <f>M35+Q35</f>
        <v>264</v>
      </c>
      <c r="S35" s="36" t="s">
        <v>100</v>
      </c>
      <c r="T35" s="36"/>
      <c r="U35" s="38">
        <f>R35*W35</f>
        <v>301.98044348437281</v>
      </c>
      <c r="V35" s="41">
        <f>IF(Y35&gt;1,Y35*U35,Y35)</f>
        <v>0</v>
      </c>
      <c r="W35" s="39">
        <f>1*(10^(0.75194503*((LOG10(I35/175.508))^2)))</f>
        <v>1.1438653162286849</v>
      </c>
    </row>
    <row r="36" spans="1:23">
      <c r="A36" s="1">
        <v>20</v>
      </c>
      <c r="B36" s="36" t="s">
        <v>45</v>
      </c>
      <c r="C36" s="37">
        <v>1028253</v>
      </c>
      <c r="D36" s="37"/>
      <c r="E36" s="37">
        <v>109</v>
      </c>
      <c r="F36" s="40" t="s">
        <v>101</v>
      </c>
      <c r="G36" s="37">
        <v>1999</v>
      </c>
      <c r="H36" s="37" t="s">
        <v>64</v>
      </c>
      <c r="I36" s="36">
        <v>105.1</v>
      </c>
      <c r="J36" s="36">
        <v>105</v>
      </c>
      <c r="K36" s="36">
        <v>110</v>
      </c>
      <c r="L36" s="36">
        <v>115</v>
      </c>
      <c r="M36" s="36">
        <v>115</v>
      </c>
      <c r="N36" s="36">
        <v>130</v>
      </c>
      <c r="O36" s="36">
        <v>135</v>
      </c>
      <c r="P36" s="36">
        <v>137</v>
      </c>
      <c r="Q36" s="36">
        <v>137</v>
      </c>
      <c r="R36" s="36">
        <f>M36+Q36</f>
        <v>252</v>
      </c>
      <c r="S36" s="36">
        <v>5</v>
      </c>
      <c r="T36" s="36"/>
      <c r="U36" s="38">
        <f>R36*W36</f>
        <v>274.59430795014396</v>
      </c>
      <c r="V36" s="38">
        <f>IF(Y36&gt;1,Y36*U36,Y36)</f>
        <v>0</v>
      </c>
      <c r="W36" s="39">
        <f>1*(10^(0.75194503*((LOG10(I36/175.508))^2)))</f>
        <v>1.089659952183111</v>
      </c>
    </row>
    <row r="37" spans="1:23">
      <c r="A37" s="36">
        <v>10</v>
      </c>
      <c r="B37" s="36" t="s">
        <v>45</v>
      </c>
      <c r="C37" s="37">
        <v>1027355</v>
      </c>
      <c r="D37" s="37"/>
      <c r="E37" s="37" t="s">
        <v>102</v>
      </c>
      <c r="F37" s="40" t="s">
        <v>103</v>
      </c>
      <c r="G37" s="37">
        <v>2005</v>
      </c>
      <c r="H37" s="40" t="s">
        <v>60</v>
      </c>
      <c r="I37" s="36">
        <v>112.6</v>
      </c>
      <c r="J37" s="36">
        <v>63</v>
      </c>
      <c r="K37" s="36" t="s">
        <v>104</v>
      </c>
      <c r="L37" s="36">
        <v>66</v>
      </c>
      <c r="M37" s="36">
        <v>66</v>
      </c>
      <c r="N37" s="36">
        <v>74</v>
      </c>
      <c r="O37" s="36">
        <v>77</v>
      </c>
      <c r="P37" s="36">
        <v>80</v>
      </c>
      <c r="Q37" s="36">
        <v>80</v>
      </c>
      <c r="R37" s="36">
        <f t="shared" si="0"/>
        <v>146</v>
      </c>
      <c r="S37" s="36"/>
      <c r="T37" s="36"/>
      <c r="U37" s="38">
        <f t="shared" si="1"/>
        <v>155.70121883262988</v>
      </c>
      <c r="V37" s="38"/>
      <c r="W37" s="39">
        <f t="shared" si="2"/>
        <v>1.0664467043330814</v>
      </c>
    </row>
    <row r="38" spans="1:23">
      <c r="A38" s="36">
        <v>2</v>
      </c>
      <c r="B38" s="36" t="s">
        <v>105</v>
      </c>
      <c r="C38" s="37">
        <v>1023221</v>
      </c>
      <c r="D38" s="42"/>
      <c r="E38" s="37">
        <v>45</v>
      </c>
      <c r="F38" s="40" t="s">
        <v>106</v>
      </c>
      <c r="G38" s="37">
        <v>2011</v>
      </c>
      <c r="H38" s="40" t="s">
        <v>47</v>
      </c>
      <c r="I38" s="36">
        <v>34.9</v>
      </c>
      <c r="J38" s="36">
        <v>33</v>
      </c>
      <c r="K38" s="36">
        <v>34</v>
      </c>
      <c r="L38" s="36">
        <v>35</v>
      </c>
      <c r="M38" s="36">
        <v>35</v>
      </c>
      <c r="N38" s="36">
        <v>37</v>
      </c>
      <c r="O38" s="36">
        <v>40</v>
      </c>
      <c r="P38" s="36">
        <v>43</v>
      </c>
      <c r="Q38" s="36">
        <v>43</v>
      </c>
      <c r="R38" s="36">
        <f t="shared" si="0"/>
        <v>78</v>
      </c>
      <c r="S38" s="36">
        <v>2</v>
      </c>
      <c r="T38" s="36"/>
      <c r="U38" s="38">
        <f>R38*W38</f>
        <v>164.72442257413945</v>
      </c>
      <c r="V38" s="38"/>
      <c r="W38" s="39">
        <f>1*(10^(0.783497476*((LOG10(I38/153.655))^2)))</f>
        <v>2.1118515714633261</v>
      </c>
    </row>
    <row r="39" spans="1:23">
      <c r="A39" s="36">
        <v>3</v>
      </c>
      <c r="B39" s="12" t="s">
        <v>105</v>
      </c>
      <c r="C39" s="37">
        <v>1034806</v>
      </c>
      <c r="D39" s="1"/>
      <c r="E39" s="43">
        <v>55</v>
      </c>
      <c r="F39" s="43" t="s">
        <v>107</v>
      </c>
      <c r="G39" s="44">
        <v>2006</v>
      </c>
      <c r="H39" s="43" t="s">
        <v>47</v>
      </c>
      <c r="I39" s="44">
        <v>51.6</v>
      </c>
      <c r="J39" s="44">
        <v>54</v>
      </c>
      <c r="K39" s="44" t="s">
        <v>108</v>
      </c>
      <c r="L39" s="44">
        <v>57</v>
      </c>
      <c r="M39" s="44">
        <v>57</v>
      </c>
      <c r="N39" s="44" t="s">
        <v>66</v>
      </c>
      <c r="O39" s="44" t="s">
        <v>66</v>
      </c>
      <c r="P39" s="44" t="s">
        <v>66</v>
      </c>
      <c r="Q39" s="44" t="s">
        <v>109</v>
      </c>
      <c r="R39" s="36" t="e">
        <f t="shared" si="0"/>
        <v>#VALUE!</v>
      </c>
      <c r="S39" s="44"/>
      <c r="T39" s="44"/>
      <c r="U39" s="38" t="e">
        <f>R39*W39</f>
        <v>#VALUE!</v>
      </c>
      <c r="V39" s="44"/>
      <c r="W39" s="10"/>
    </row>
    <row r="40" spans="1:23">
      <c r="A40" s="36">
        <v>5</v>
      </c>
      <c r="B40" s="36" t="s">
        <v>105</v>
      </c>
      <c r="C40" s="37">
        <v>1009382</v>
      </c>
      <c r="D40" s="42"/>
      <c r="E40" s="37">
        <v>55</v>
      </c>
      <c r="F40" s="40" t="s">
        <v>110</v>
      </c>
      <c r="G40" s="37">
        <v>2001</v>
      </c>
      <c r="H40" s="40" t="s">
        <v>53</v>
      </c>
      <c r="I40" s="36">
        <v>53.5</v>
      </c>
      <c r="J40" s="36">
        <v>38</v>
      </c>
      <c r="K40" s="36" t="s">
        <v>111</v>
      </c>
      <c r="L40" s="36" t="s">
        <v>111</v>
      </c>
      <c r="M40" s="36">
        <v>38</v>
      </c>
      <c r="N40" s="36">
        <v>48</v>
      </c>
      <c r="O40" s="36">
        <v>50</v>
      </c>
      <c r="P40" s="36" t="s">
        <v>112</v>
      </c>
      <c r="Q40" s="36">
        <v>50</v>
      </c>
      <c r="R40" s="36">
        <f t="shared" si="0"/>
        <v>88</v>
      </c>
      <c r="S40" s="36"/>
      <c r="T40" s="36"/>
      <c r="U40" s="38">
        <f>R40*W40</f>
        <v>128.52000026167099</v>
      </c>
      <c r="V40" s="38">
        <f>IF(Y40&gt;1,Y40*U40,Y40)</f>
        <v>0</v>
      </c>
      <c r="W40" s="39">
        <f>1*(10^(0.783497476*((LOG10(I40/153.655))^2)))</f>
        <v>1.4604545484280793</v>
      </c>
    </row>
    <row r="41" spans="1:23">
      <c r="A41" s="36">
        <v>4</v>
      </c>
      <c r="B41" s="36" t="s">
        <v>105</v>
      </c>
      <c r="C41" s="37">
        <v>1027491</v>
      </c>
      <c r="D41" s="42"/>
      <c r="E41" s="37">
        <v>55</v>
      </c>
      <c r="F41" s="40" t="s">
        <v>113</v>
      </c>
      <c r="G41" s="37">
        <v>2006</v>
      </c>
      <c r="H41" s="40" t="s">
        <v>60</v>
      </c>
      <c r="I41" s="36">
        <v>51.3</v>
      </c>
      <c r="J41" s="36">
        <v>45</v>
      </c>
      <c r="K41" s="36" t="s">
        <v>114</v>
      </c>
      <c r="L41" s="36">
        <v>47</v>
      </c>
      <c r="M41" s="36">
        <v>47</v>
      </c>
      <c r="N41" s="36">
        <v>56</v>
      </c>
      <c r="O41" s="36">
        <v>58</v>
      </c>
      <c r="P41" s="36">
        <v>60</v>
      </c>
      <c r="Q41" s="36">
        <v>60</v>
      </c>
      <c r="R41" s="36">
        <f t="shared" si="0"/>
        <v>107</v>
      </c>
      <c r="S41" s="36">
        <v>3</v>
      </c>
      <c r="T41" s="36"/>
      <c r="U41" s="38">
        <f>R41*W41</f>
        <v>161.14835640269263</v>
      </c>
      <c r="V41" s="38"/>
      <c r="W41" s="39">
        <f>1*(10^(0.783497476*((LOG10(I41/153.655))^2)))</f>
        <v>1.5060594056326413</v>
      </c>
    </row>
    <row r="42" spans="1:23">
      <c r="A42" s="36">
        <v>7</v>
      </c>
      <c r="B42" s="36" t="s">
        <v>105</v>
      </c>
      <c r="C42" s="37">
        <v>1021041</v>
      </c>
      <c r="D42" s="42"/>
      <c r="E42" s="37">
        <v>71</v>
      </c>
      <c r="F42" s="40" t="s">
        <v>115</v>
      </c>
      <c r="G42" s="37">
        <v>1997</v>
      </c>
      <c r="H42" s="40" t="s">
        <v>55</v>
      </c>
      <c r="I42" s="36">
        <v>69.599999999999994</v>
      </c>
      <c r="J42" s="36" t="s">
        <v>116</v>
      </c>
      <c r="K42" s="36">
        <v>71</v>
      </c>
      <c r="L42" s="36" t="s">
        <v>117</v>
      </c>
      <c r="M42" s="36">
        <v>71</v>
      </c>
      <c r="N42" s="36">
        <v>85</v>
      </c>
      <c r="O42" s="36" t="s">
        <v>118</v>
      </c>
      <c r="P42" s="36" t="s">
        <v>118</v>
      </c>
      <c r="Q42" s="36">
        <v>85</v>
      </c>
      <c r="R42" s="36">
        <f t="shared" si="0"/>
        <v>156</v>
      </c>
      <c r="S42" s="36">
        <v>1</v>
      </c>
      <c r="T42" s="36"/>
      <c r="U42" s="38">
        <f>R42*W42</f>
        <v>193.11092554764005</v>
      </c>
      <c r="V42" s="38">
        <f>IF(Y42&gt;1,Y42*U42,Y42)</f>
        <v>0</v>
      </c>
      <c r="W42" s="39">
        <f>1*(10^(0.783497476*((LOG10(I42/153.655))^2)))</f>
        <v>1.2378905483823079</v>
      </c>
    </row>
    <row r="43" spans="1:23" ht="15.6">
      <c r="A43" s="13"/>
      <c r="B43" s="45" t="s">
        <v>119</v>
      </c>
      <c r="C43" s="46"/>
      <c r="D43" s="46"/>
      <c r="E43" s="47" t="s">
        <v>120</v>
      </c>
      <c r="F43" s="47"/>
      <c r="G43" s="47"/>
      <c r="H43" s="47"/>
      <c r="I43" s="47"/>
      <c r="J43" s="12"/>
      <c r="K43" s="48"/>
      <c r="L43" s="48"/>
      <c r="M43" s="48"/>
      <c r="N43" s="12"/>
      <c r="O43" s="46" t="s">
        <v>121</v>
      </c>
      <c r="P43" s="49" t="s">
        <v>122</v>
      </c>
      <c r="Q43" s="49"/>
      <c r="R43" s="49"/>
      <c r="S43" s="49"/>
      <c r="T43" s="49"/>
      <c r="U43" s="49"/>
      <c r="V43" s="50"/>
      <c r="W43" s="13"/>
    </row>
    <row r="44" spans="1:23" ht="15.6">
      <c r="A44" s="13"/>
      <c r="B44" s="48" t="s">
        <v>123</v>
      </c>
      <c r="C44" s="12"/>
      <c r="D44" s="12"/>
      <c r="E44" s="51" t="s">
        <v>124</v>
      </c>
      <c r="F44" s="51"/>
      <c r="G44" s="51"/>
      <c r="H44" s="51"/>
      <c r="I44" s="5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</row>
    <row r="45" spans="1:23" ht="15.6">
      <c r="A45" s="13"/>
      <c r="B45" s="12"/>
      <c r="C45" s="12"/>
      <c r="D45" s="12"/>
      <c r="E45" s="51" t="s">
        <v>125</v>
      </c>
      <c r="F45" s="51"/>
      <c r="G45" s="51"/>
      <c r="H45" s="51"/>
      <c r="I45" s="51"/>
      <c r="J45" s="12"/>
      <c r="K45" s="48"/>
      <c r="L45" s="48"/>
      <c r="M45" s="48"/>
      <c r="N45" s="12"/>
      <c r="O45" s="46" t="s">
        <v>126</v>
      </c>
      <c r="P45" s="52">
        <v>43792</v>
      </c>
      <c r="Q45" s="49"/>
      <c r="R45" s="49"/>
      <c r="S45" s="49"/>
      <c r="T45" s="49"/>
      <c r="U45" s="49"/>
      <c r="V45" s="50"/>
      <c r="W45" s="13"/>
    </row>
    <row r="46" spans="1:23">
      <c r="A46" s="13"/>
      <c r="B46" s="12"/>
      <c r="C46" s="12"/>
      <c r="D46" s="12"/>
      <c r="E46" s="51" t="s">
        <v>127</v>
      </c>
      <c r="F46" s="51"/>
      <c r="G46" s="51"/>
      <c r="H46" s="51"/>
      <c r="I46" s="5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</row>
    <row r="47" spans="1:23">
      <c r="A47" s="13"/>
      <c r="B47" s="13"/>
      <c r="C47" s="13"/>
      <c r="D47" s="13"/>
      <c r="E47" s="13" t="s">
        <v>128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>
      <c r="A48" s="13"/>
      <c r="B48" s="13"/>
      <c r="C48" s="13"/>
      <c r="D48" s="13"/>
      <c r="E48" s="13" t="s">
        <v>129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>
      <c r="A49" s="13"/>
      <c r="B49" s="13"/>
      <c r="C49" s="13"/>
      <c r="D49" s="13"/>
      <c r="E49" s="13" t="s">
        <v>130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>
      <c r="A50" s="13"/>
      <c r="B50" s="13"/>
      <c r="C50" s="13"/>
      <c r="D50" s="13"/>
      <c r="E50" s="13" t="s">
        <v>131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</sheetData>
  <mergeCells count="9">
    <mergeCell ref="E45:I45"/>
    <mergeCell ref="P45:U45"/>
    <mergeCell ref="E46:I46"/>
    <mergeCell ref="G7:N7"/>
    <mergeCell ref="I12:J12"/>
    <mergeCell ref="J14:L14"/>
    <mergeCell ref="E43:I43"/>
    <mergeCell ref="P43:U43"/>
    <mergeCell ref="E44:I44"/>
  </mergeCells>
  <hyperlinks>
    <hyperlink ref="U5" r:id="rId1" xr:uid="{65EC8011-3B26-48A1-9AD8-1A5DFBA721A4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22860</xdr:rowOff>
              </from>
              <to>
                <xdr:col>0</xdr:col>
                <xdr:colOff>137160</xdr:colOff>
                <xdr:row>0</xdr:row>
                <xdr:rowOff>144780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fmint</dc:creator>
  <cp:lastModifiedBy>fmint</cp:lastModifiedBy>
  <dcterms:created xsi:type="dcterms:W3CDTF">2019-12-25T00:06:48Z</dcterms:created>
  <dcterms:modified xsi:type="dcterms:W3CDTF">2019-12-25T00:08:29Z</dcterms:modified>
</cp:coreProperties>
</file>